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DieseArbeitsmappe" autoCompressPictures="0"/>
  <bookViews>
    <workbookView xWindow="0" yWindow="-440" windowWidth="28800" windowHeight="18000" tabRatio="310"/>
  </bookViews>
  <sheets>
    <sheet name="Fiyat_hesaplayıcı" sheetId="1" r:id="rId1"/>
    <sheet name="Price list" sheetId="2" state="hidden" r:id="rId2"/>
  </sheets>
  <definedNames>
    <definedName name="exhibition_list">Fiyat_hesaplayıcı!$Q$5:$Q$23</definedName>
    <definedName name="Exhibitions_List">'Price list'!$A$2:$A$20</definedName>
    <definedName name="_xlnm.Print_Area" localSheetId="0">Fiyat_hesaplayıcı!$B$2:$K$40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5" i="1"/>
  <c r="E16" i="1"/>
  <c r="C12" i="1"/>
  <c r="F23" i="1"/>
  <c r="G23" i="1"/>
  <c r="H23" i="1"/>
  <c r="E23" i="1"/>
  <c r="H16" i="1"/>
  <c r="H20" i="1"/>
  <c r="H21" i="1"/>
  <c r="H25" i="1"/>
  <c r="G16" i="1"/>
  <c r="G20" i="1"/>
  <c r="G21" i="1"/>
  <c r="G25" i="1"/>
  <c r="F16" i="1"/>
  <c r="F20" i="1"/>
  <c r="F21" i="1"/>
  <c r="F25" i="1"/>
  <c r="E20" i="1"/>
  <c r="E21" i="1"/>
  <c r="E25" i="1"/>
  <c r="E27" i="1"/>
  <c r="E29" i="1"/>
  <c r="H27" i="1"/>
  <c r="H29" i="1"/>
  <c r="G27" i="1"/>
  <c r="G29" i="1"/>
  <c r="F27" i="1"/>
  <c r="F29" i="1"/>
  <c r="C27" i="1"/>
  <c r="A2" i="2"/>
</calcChain>
</file>

<file path=xl/comments1.xml><?xml version="1.0" encoding="utf-8"?>
<comments xmlns="http://schemas.openxmlformats.org/spreadsheetml/2006/main">
  <authors>
    <author>Rebekka Volland</author>
    <author>Bauer, Simone</author>
    <author>Hacker, Sabrina</author>
    <author>Renner, Niklas</author>
    <author>Marlene Hösch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Rebekka Volland:</t>
        </r>
        <r>
          <rPr>
            <sz val="9"/>
            <color indexed="81"/>
            <rFont val="Tahoma"/>
            <family val="2"/>
          </rPr>
          <t xml:space="preserve">
All-inclusive-Paket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Rebekka Volland:</t>
        </r>
        <r>
          <rPr>
            <sz val="9"/>
            <color indexed="81"/>
            <rFont val="Tahoma"/>
            <family val="2"/>
          </rPr>
          <t xml:space="preserve">
All-inclusive-Paket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Rebekka Volland:</t>
        </r>
        <r>
          <rPr>
            <sz val="9"/>
            <color indexed="81"/>
            <rFont val="Tahoma"/>
            <family val="2"/>
          </rPr>
          <t xml:space="preserve">
All-inclusive-Paket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Rebekka Volland:</t>
        </r>
        <r>
          <rPr>
            <sz val="9"/>
            <color indexed="81"/>
            <rFont val="Tahoma"/>
            <family val="2"/>
          </rPr>
          <t xml:space="preserve">
All-inclusive-Paket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Rebekka Volland:</t>
        </r>
        <r>
          <rPr>
            <sz val="9"/>
            <color indexed="81"/>
            <rFont val="Tahoma"/>
            <family val="2"/>
          </rPr>
          <t xml:space="preserve">
All-inclusive-Paket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Print    310,-€
Online  325,-€</t>
        </r>
      </text>
    </comment>
    <comment ref="F12" authorId="2">
      <text>
        <r>
          <rPr>
            <b/>
            <sz val="9"/>
            <color indexed="81"/>
            <rFont val="Tahoma"/>
            <family val="2"/>
          </rPr>
          <t>Hacker, Sabrina:</t>
        </r>
        <r>
          <rPr>
            <sz val="9"/>
            <color indexed="81"/>
            <rFont val="Tahoma"/>
            <family val="2"/>
          </rPr>
          <t xml:space="preserve">
print 399€
online 499€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Niklas Renner:</t>
        </r>
        <r>
          <rPr>
            <sz val="9"/>
            <color indexed="81"/>
            <rFont val="Tahoma"/>
            <family val="2"/>
          </rPr>
          <t xml:space="preserve">
270,00€ Print
390,00€ Online</t>
        </r>
      </text>
    </comment>
    <comment ref="F14" authorId="3">
      <text>
        <r>
          <rPr>
            <b/>
            <sz val="9"/>
            <color indexed="81"/>
            <rFont val="Tahoma"/>
            <family val="2"/>
          </rPr>
          <t>Renner, Niklas:</t>
        </r>
        <r>
          <rPr>
            <sz val="9"/>
            <color indexed="81"/>
            <rFont val="Tahoma"/>
            <family val="2"/>
          </rPr>
          <t xml:space="preserve">
zusätzlich Entsorgungsservice Laufzeit in Höhe von EUR 1,50/m²
</t>
        </r>
      </text>
    </comment>
    <comment ref="G15" authorId="4">
      <text>
        <r>
          <rPr>
            <b/>
            <sz val="8"/>
            <color indexed="81"/>
            <rFont val="Tahoma"/>
            <family val="2"/>
          </rPr>
          <t>Marlene Hösch:</t>
        </r>
        <r>
          <rPr>
            <sz val="8"/>
            <color indexed="81"/>
            <rFont val="Tahoma"/>
            <family val="2"/>
          </rPr>
          <t xml:space="preserve">
Basic*</t>
        </r>
      </text>
    </comment>
    <comment ref="F16" authorId="3">
      <text>
        <r>
          <rPr>
            <sz val="9"/>
            <color indexed="81"/>
            <rFont val="Tahoma"/>
            <family val="2"/>
          </rPr>
          <t>zusätzlich Entsorgungsservice Laufzeit in Höhe von EUR 1,50/m²</t>
        </r>
      </text>
    </comment>
    <comment ref="F17" authorId="3">
      <text>
        <r>
          <rPr>
            <b/>
            <sz val="9"/>
            <color indexed="81"/>
            <rFont val="Tahoma"/>
            <family val="2"/>
          </rPr>
          <t>Renner, Niklas:</t>
        </r>
        <r>
          <rPr>
            <sz val="9"/>
            <color indexed="81"/>
            <rFont val="Tahoma"/>
            <family val="2"/>
          </rPr>
          <t xml:space="preserve">
zusätzlich Entsorgungsservice Laufzeit in Höhe von EUR 1,50/m²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Print   375,-€
Online 350,-€</t>
        </r>
      </text>
    </comment>
    <comment ref="B19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222,-€ für AMA-Mitglieder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244,-€ für AMA-Mitglieder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255,30€ für AMA-Mitglieder</t>
        </r>
      </text>
    </comment>
    <comment ref="E19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266,40€ für AMA-Mitglieder</t>
        </r>
      </text>
    </comment>
    <comment ref="F19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"Medienpauschale"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Bauer, Simone:</t>
        </r>
        <r>
          <rPr>
            <sz val="9"/>
            <color indexed="81"/>
            <rFont val="Tahoma"/>
            <family val="2"/>
          </rPr>
          <t xml:space="preserve">
Print   180,-€
Online 190,-€</t>
        </r>
      </text>
    </comment>
  </commentList>
</comments>
</file>

<file path=xl/sharedStrings.xml><?xml version="1.0" encoding="utf-8"?>
<sst xmlns="http://schemas.openxmlformats.org/spreadsheetml/2006/main" count="118" uniqueCount="77">
  <si>
    <t>Important information!</t>
  </si>
  <si>
    <t>Duration</t>
  </si>
  <si>
    <t>In- line 
stand</t>
  </si>
  <si>
    <t>Corner-
stand</t>
  </si>
  <si>
    <t>Head-
stand</t>
  </si>
  <si>
    <t>Block-
stand</t>
  </si>
  <si>
    <t>Communication package (Print und Online)</t>
  </si>
  <si>
    <t>Notifications</t>
  </si>
  <si>
    <t>Rental stand per m² 
(minimum-cost)</t>
  </si>
  <si>
    <t>Chillventa 2016</t>
  </si>
  <si>
    <t>11. - 13.10.2016</t>
  </si>
  <si>
    <t>Fuar:</t>
  </si>
  <si>
    <t>Fuar tarihi:</t>
  </si>
  <si>
    <t>Tek tarafı açık stand</t>
  </si>
  <si>
    <t>Köşe stand</t>
  </si>
  <si>
    <t>Yarım ada stand</t>
  </si>
  <si>
    <t>Ada stand</t>
  </si>
  <si>
    <t>Çıplak beton alan kirası</t>
  </si>
  <si>
    <t>m² fiyatı</t>
  </si>
  <si>
    <t>Hesaplanacak stand m²:</t>
  </si>
  <si>
    <t>Toplam alan kirası</t>
  </si>
  <si>
    <t>Almanya fuar endüstrisi birliği (AUMA) bedeli (m² başına)</t>
  </si>
  <si>
    <t>İletişim paketi (basılı ve online katalog)</t>
  </si>
  <si>
    <r>
      <t xml:space="preserve">Toplam tutar </t>
    </r>
    <r>
      <rPr>
        <b/>
        <sz val="10"/>
        <color indexed="23"/>
        <rFont val="Arial"/>
        <family val="2"/>
      </rPr>
      <t>(stand yapımı hariç)</t>
    </r>
  </si>
  <si>
    <t>Stand m² kirası (örn. Mars modeli)</t>
  </si>
  <si>
    <r>
      <t xml:space="preserve">Genel toplam </t>
    </r>
    <r>
      <rPr>
        <b/>
        <sz val="10"/>
        <color indexed="23"/>
        <rFont val="Arial"/>
        <family val="2"/>
      </rPr>
      <t>(stand yapımı dahil)</t>
    </r>
  </si>
  <si>
    <t>Notlar!</t>
  </si>
  <si>
    <t>• Ada ve yarım ada standları için minimum kira alanı 9 m²'dir.</t>
  </si>
  <si>
    <t>• Ada stand: 4 tarafı açık, Yarım ada stand: 3 tarafı açık.</t>
  </si>
  <si>
    <t>• Almanya'da verilen fuar hizmetlerinde KDV uygulanmaz.</t>
  </si>
  <si>
    <t>• Fiyatlara nakliye ve personel dahil değildir.</t>
  </si>
  <si>
    <t>• Listede bulunmayan fuarlar için 0212-245 9600 ile irtibata geçiniz.</t>
  </si>
  <si>
    <t>• Belirtilen fiyatlar bilgi amaçlıdır, son fiyat teyidi için 0212-245 9600 ile irtibata geçiniz.</t>
  </si>
  <si>
    <t>• Hesaplayıcıyla ilgili hatalardan Feustel Fairs sorumlu tutulamaz.</t>
  </si>
  <si>
    <t>-- Listeden seçiniz --</t>
  </si>
  <si>
    <r>
      <rPr>
        <sz val="12"/>
        <color indexed="10"/>
        <rFont val="Wingdings"/>
      </rPr>
      <t xml:space="preserve"> </t>
    </r>
    <r>
      <rPr>
        <b/>
        <sz val="12"/>
        <rFont val="Arial"/>
        <family val="2"/>
      </rPr>
      <t>Lütfen listeden fuarı seçiniz!</t>
    </r>
  </si>
  <si>
    <r>
      <rPr>
        <sz val="12"/>
        <color indexed="10"/>
        <rFont val="Wingdings"/>
      </rPr>
      <t></t>
    </r>
    <r>
      <rPr>
        <b/>
        <sz val="12"/>
        <color indexed="10"/>
        <rFont val="Wingdings"/>
      </rPr>
      <t xml:space="preserve"> </t>
    </r>
    <r>
      <rPr>
        <b/>
        <sz val="12"/>
        <rFont val="Arial"/>
        <family val="2"/>
      </rPr>
      <t>Lütfen alan m²'sini giriniz!</t>
    </r>
  </si>
  <si>
    <t>AUTOMOTIVE ENGINEERING EXPO (AEE) 2017</t>
  </si>
  <si>
    <t>30. - 31.05.2017</t>
  </si>
  <si>
    <t>02. - 03.03.2016</t>
  </si>
  <si>
    <t>04. - 06.04.2017</t>
  </si>
  <si>
    <t>FachPack 2016</t>
  </si>
  <si>
    <t>27. - 29.09.2016</t>
  </si>
  <si>
    <t>BIOFACH 2017</t>
  </si>
  <si>
    <t>BrauBeviale 2016</t>
  </si>
  <si>
    <t>embedded world 2017</t>
  </si>
  <si>
    <t>Enforce Tac 2017</t>
  </si>
  <si>
    <t>EUROGUSS 2018</t>
  </si>
  <si>
    <t>European Coatings SHOW 2017</t>
  </si>
  <si>
    <t>FENSTERBAU FRONTALE 2018</t>
  </si>
  <si>
    <t>FeuerTRUTZ 2017</t>
  </si>
  <si>
    <t>GaLaBau 2018</t>
  </si>
  <si>
    <t>IWA OutdoorClassics 2017</t>
  </si>
  <si>
    <t>Perimeter Protection 2018</t>
  </si>
  <si>
    <t>POWTECH 2017</t>
  </si>
  <si>
    <t>SENSOR+TEST 2017</t>
  </si>
  <si>
    <t>Stone+tec 2018</t>
  </si>
  <si>
    <t>VIVANESS 2017</t>
  </si>
  <si>
    <t>15. - 18.02.2017</t>
  </si>
  <si>
    <t>08. - 10.11.2016</t>
  </si>
  <si>
    <t>14. - 16.03.2017</t>
  </si>
  <si>
    <t>16. - 18.01.2018</t>
  </si>
  <si>
    <t>21. - 24.03.2018</t>
  </si>
  <si>
    <t>22. - 23.02.2017</t>
  </si>
  <si>
    <t>12. - 15.09.2018</t>
  </si>
  <si>
    <t>03. - 06.03.2017</t>
  </si>
  <si>
    <t>26. - 28.09.2017</t>
  </si>
  <si>
    <t>30.05. - 01.06.2017</t>
  </si>
  <si>
    <t>13. - 16.06.2018</t>
  </si>
  <si>
    <t>Disposal costs</t>
  </si>
  <si>
    <t xml:space="preserve">1,50€/m² </t>
  </si>
  <si>
    <t>Atık toplama bedeli</t>
  </si>
  <si>
    <t>Son güncelleme: 27.10.2016</t>
  </si>
  <si>
    <t>HOLZ-HANDWERK 2018</t>
  </si>
  <si>
    <t>Rezervasyon dolmuştur!</t>
  </si>
  <si>
    <t>Erken başvuru indirimi son tarihi 31 Ekim 2017</t>
  </si>
  <si>
    <t>Fiyatlar Haziran 2017'de belli olacaktır!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</si>
</sst>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7" x14ac:knownFonts="1">
    <font>
      <sz val="10"/>
      <name val="Arial"/>
    </font>
    <font>
      <sz val="10"/>
      <name val="Arial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indexed="23"/>
      <name val="Arial"/>
    </font>
    <font>
      <b/>
      <sz val="12"/>
      <name val="Wingdings"/>
    </font>
    <font>
      <sz val="12"/>
      <color indexed="10"/>
      <name val="Wingdings"/>
    </font>
    <font>
      <b/>
      <sz val="12"/>
      <color indexed="10"/>
      <name val="Wingdings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</font>
    <font>
      <b/>
      <sz val="10"/>
      <color theme="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164" fontId="0" fillId="2" borderId="2" xfId="1" applyFont="1" applyFill="1" applyBorder="1" applyAlignment="1">
      <alignment vertical="center"/>
    </xf>
    <xf numFmtId="164" fontId="0" fillId="2" borderId="3" xfId="1" applyFont="1" applyFill="1" applyBorder="1" applyAlignment="1">
      <alignment vertical="center"/>
    </xf>
    <xf numFmtId="164" fontId="0" fillId="2" borderId="4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4" borderId="6" xfId="0" applyFont="1" applyFill="1" applyBorder="1" applyAlignment="1" applyProtection="1">
      <alignment horizontal="center" vertical="center" textRotation="45"/>
      <protection hidden="1"/>
    </xf>
    <xf numFmtId="0" fontId="3" fillId="5" borderId="6" xfId="0" applyFont="1" applyFill="1" applyBorder="1" applyAlignment="1" applyProtection="1">
      <alignment horizontal="center" vertical="center" textRotation="45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vertical="center"/>
      <protection hidden="1"/>
    </xf>
    <xf numFmtId="164" fontId="5" fillId="0" borderId="7" xfId="1" applyFont="1" applyFill="1" applyBorder="1" applyAlignment="1" applyProtection="1">
      <alignment vertical="center"/>
      <protection hidden="1"/>
    </xf>
    <xf numFmtId="164" fontId="7" fillId="5" borderId="7" xfId="1" applyFont="1" applyFill="1" applyBorder="1" applyAlignment="1" applyProtection="1">
      <alignment vertical="center"/>
      <protection hidden="1"/>
    </xf>
    <xf numFmtId="164" fontId="0" fillId="4" borderId="7" xfId="1" applyFont="1" applyFill="1" applyBorder="1" applyAlignment="1" applyProtection="1">
      <alignment vertical="center"/>
      <protection hidden="1"/>
    </xf>
    <xf numFmtId="164" fontId="0" fillId="5" borderId="7" xfId="1" applyFont="1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5" borderId="7" xfId="0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9" fillId="4" borderId="8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0" fontId="5" fillId="4" borderId="0" xfId="1" applyNumberFormat="1" applyFont="1" applyFill="1" applyBorder="1" applyAlignment="1" applyProtection="1">
      <alignment vertical="center" wrapText="1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64" fontId="2" fillId="4" borderId="0" xfId="1" applyFont="1" applyFill="1" applyBorder="1" applyAlignment="1" applyProtection="1">
      <alignment horizontal="right" vertical="center"/>
      <protection hidden="1"/>
    </xf>
    <xf numFmtId="164" fontId="2" fillId="4" borderId="0" xfId="1" applyFont="1" applyFill="1" applyBorder="1" applyAlignment="1" applyProtection="1">
      <alignment vertical="center"/>
      <protection hidden="1"/>
    </xf>
    <xf numFmtId="164" fontId="0" fillId="4" borderId="0" xfId="1" applyFont="1" applyFill="1" applyBorder="1" applyAlignment="1" applyProtection="1">
      <alignment vertical="center"/>
      <protection hidden="1"/>
    </xf>
    <xf numFmtId="164" fontId="5" fillId="4" borderId="0" xfId="1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 vertical="center"/>
      <protection hidden="1"/>
    </xf>
    <xf numFmtId="0" fontId="0" fillId="4" borderId="9" xfId="0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0" fillId="4" borderId="11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  <protection hidden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textRotation="45"/>
      <protection hidden="1"/>
    </xf>
    <xf numFmtId="0" fontId="3" fillId="5" borderId="7" xfId="0" applyFont="1" applyFill="1" applyBorder="1" applyAlignment="1" applyProtection="1">
      <alignment horizontal="center" vertical="center" textRotation="45"/>
      <protection hidden="1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64" fontId="10" fillId="3" borderId="14" xfId="1" applyFont="1" applyFill="1" applyBorder="1" applyAlignment="1" applyProtection="1">
      <alignment horizontal="center" vertical="center"/>
      <protection locked="0"/>
    </xf>
    <xf numFmtId="164" fontId="10" fillId="3" borderId="1" xfId="1" applyFont="1" applyFill="1" applyBorder="1" applyAlignment="1" applyProtection="1">
      <alignment horizontal="center" vertical="center"/>
      <protection locked="0"/>
    </xf>
    <xf numFmtId="164" fontId="10" fillId="3" borderId="15" xfId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vertical="center"/>
    </xf>
    <xf numFmtId="164" fontId="21" fillId="5" borderId="7" xfId="1" applyFont="1" applyFill="1" applyBorder="1" applyAlignment="1" applyProtection="1">
      <alignment vertical="center"/>
      <protection hidden="1"/>
    </xf>
    <xf numFmtId="164" fontId="22" fillId="7" borderId="7" xfId="1" applyFont="1" applyFill="1" applyBorder="1" applyAlignment="1" applyProtection="1">
      <alignment vertical="center"/>
      <protection hidden="1"/>
    </xf>
    <xf numFmtId="164" fontId="5" fillId="7" borderId="7" xfId="1" applyFont="1" applyFill="1" applyBorder="1" applyAlignment="1" applyProtection="1">
      <alignment vertical="center"/>
      <protection hidden="1"/>
    </xf>
    <xf numFmtId="0" fontId="3" fillId="8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64" fontId="10" fillId="8" borderId="14" xfId="1" applyFont="1" applyFill="1" applyBorder="1" applyAlignment="1" applyProtection="1">
      <alignment horizontal="center" vertical="center"/>
      <protection locked="0"/>
    </xf>
    <xf numFmtId="164" fontId="10" fillId="8" borderId="1" xfId="1" applyFont="1" applyFill="1" applyBorder="1" applyAlignment="1" applyProtection="1">
      <alignment horizontal="center" vertical="center"/>
      <protection locked="0"/>
    </xf>
    <xf numFmtId="164" fontId="10" fillId="8" borderId="15" xfId="1" applyFont="1" applyFill="1" applyBorder="1" applyAlignment="1" applyProtection="1">
      <alignment horizontal="center" vertical="center"/>
      <protection locked="0"/>
    </xf>
    <xf numFmtId="0" fontId="10" fillId="8" borderId="17" xfId="0" applyFont="1" applyFill="1" applyBorder="1" applyAlignment="1">
      <alignment vertical="center"/>
    </xf>
    <xf numFmtId="0" fontId="0" fillId="9" borderId="0" xfId="0" applyFill="1" applyAlignment="1" applyProtection="1">
      <alignment vertical="center"/>
      <protection hidden="1"/>
    </xf>
    <xf numFmtId="0" fontId="9" fillId="9" borderId="0" xfId="0" applyFont="1" applyFill="1" applyAlignment="1" applyProtection="1">
      <alignment vertical="center"/>
      <protection hidden="1"/>
    </xf>
    <xf numFmtId="0" fontId="8" fillId="4" borderId="9" xfId="0" applyFont="1" applyFill="1" applyBorder="1" applyAlignment="1" applyProtection="1">
      <alignment horizontal="right" vertical="center"/>
      <protection hidden="1"/>
    </xf>
    <xf numFmtId="0" fontId="0" fillId="7" borderId="16" xfId="0" applyFill="1" applyBorder="1" applyAlignment="1" applyProtection="1">
      <alignment vertical="center"/>
      <protection hidden="1"/>
    </xf>
    <xf numFmtId="0" fontId="0" fillId="7" borderId="13" xfId="0" applyFill="1" applyBorder="1" applyAlignment="1" applyProtection="1">
      <alignment vertical="center"/>
      <protection hidden="1"/>
    </xf>
    <xf numFmtId="0" fontId="0" fillId="7" borderId="18" xfId="0" applyFill="1" applyBorder="1" applyAlignment="1" applyProtection="1">
      <alignment vertical="center"/>
      <protection hidden="1"/>
    </xf>
    <xf numFmtId="0" fontId="23" fillId="10" borderId="0" xfId="0" applyFont="1" applyFill="1" applyBorder="1" applyAlignment="1" applyProtection="1">
      <alignment horizontal="center" vertical="center"/>
      <protection locked="0" hidden="1"/>
    </xf>
    <xf numFmtId="0" fontId="8" fillId="11" borderId="0" xfId="0" applyFont="1" applyFill="1" applyBorder="1" applyAlignment="1" applyProtection="1">
      <alignment horizontal="center" vertical="center"/>
      <protection locked="0" hidden="1"/>
    </xf>
    <xf numFmtId="0" fontId="3" fillId="2" borderId="6" xfId="0" applyFont="1" applyFill="1" applyBorder="1" applyAlignment="1" applyProtection="1">
      <alignment horizontal="center" vertical="center" textRotation="45"/>
      <protection hidden="1"/>
    </xf>
    <xf numFmtId="0" fontId="3" fillId="2" borderId="7" xfId="0" applyFont="1" applyFill="1" applyBorder="1" applyAlignment="1" applyProtection="1">
      <alignment horizontal="center" vertical="center" textRotation="45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164" fontId="22" fillId="2" borderId="7" xfId="1" applyFont="1" applyFill="1" applyBorder="1" applyAlignment="1" applyProtection="1">
      <alignment vertical="center"/>
      <protection hidden="1"/>
    </xf>
    <xf numFmtId="164" fontId="5" fillId="2" borderId="7" xfId="1" applyFont="1" applyFill="1" applyBorder="1" applyAlignment="1" applyProtection="1">
      <alignment vertical="center"/>
      <protection hidden="1"/>
    </xf>
    <xf numFmtId="164" fontId="0" fillId="2" borderId="7" xfId="1" applyFont="1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3" fillId="6" borderId="6" xfId="0" applyFont="1" applyFill="1" applyBorder="1" applyAlignment="1" applyProtection="1">
      <alignment horizontal="center" vertical="center" textRotation="45"/>
      <protection hidden="1"/>
    </xf>
    <xf numFmtId="0" fontId="3" fillId="6" borderId="7" xfId="0" applyFont="1" applyFill="1" applyBorder="1" applyAlignment="1" applyProtection="1">
      <alignment horizontal="center" vertical="center" textRotation="45"/>
      <protection hidden="1"/>
    </xf>
    <xf numFmtId="0" fontId="7" fillId="6" borderId="7" xfId="0" applyFont="1" applyFill="1" applyBorder="1" applyAlignment="1" applyProtection="1">
      <alignment vertical="center"/>
      <protection hidden="1"/>
    </xf>
    <xf numFmtId="164" fontId="7" fillId="6" borderId="7" xfId="1" applyFont="1" applyFill="1" applyBorder="1" applyAlignment="1" applyProtection="1">
      <alignment vertical="center"/>
      <protection hidden="1"/>
    </xf>
    <xf numFmtId="164" fontId="0" fillId="6" borderId="7" xfId="1" applyFont="1" applyFill="1" applyBorder="1" applyAlignment="1" applyProtection="1">
      <alignment vertical="center"/>
      <protection hidden="1"/>
    </xf>
    <xf numFmtId="0" fontId="0" fillId="6" borderId="7" xfId="0" applyFill="1" applyBorder="1" applyAlignment="1" applyProtection="1">
      <alignment vertical="center"/>
      <protection hidden="1"/>
    </xf>
    <xf numFmtId="0" fontId="0" fillId="4" borderId="19" xfId="0" applyFont="1" applyFill="1" applyBorder="1" applyAlignment="1" applyProtection="1">
      <alignment horizontal="right" vertical="center"/>
      <protection hidden="1"/>
    </xf>
    <xf numFmtId="0" fontId="0" fillId="4" borderId="9" xfId="0" applyFont="1" applyFill="1" applyBorder="1" applyAlignment="1" applyProtection="1">
      <alignment vertical="center"/>
      <protection hidden="1"/>
    </xf>
    <xf numFmtId="0" fontId="3" fillId="4" borderId="20" xfId="0" applyFont="1" applyFill="1" applyBorder="1" applyAlignment="1" applyProtection="1">
      <alignment vertical="center"/>
      <protection hidden="1"/>
    </xf>
    <xf numFmtId="164" fontId="6" fillId="4" borderId="21" xfId="1" applyFont="1" applyFill="1" applyBorder="1" applyAlignment="1" applyProtection="1">
      <alignment horizontal="center" vertical="center"/>
      <protection hidden="1"/>
    </xf>
    <xf numFmtId="164" fontId="3" fillId="4" borderId="21" xfId="1" applyFont="1" applyFill="1" applyBorder="1" applyAlignment="1" applyProtection="1">
      <alignment vertical="center"/>
      <protection hidden="1"/>
    </xf>
    <xf numFmtId="164" fontId="3" fillId="4" borderId="22" xfId="1" applyFont="1" applyFill="1" applyBorder="1" applyAlignment="1" applyProtection="1">
      <alignment vertical="center"/>
      <protection hidden="1"/>
    </xf>
    <xf numFmtId="164" fontId="3" fillId="2" borderId="22" xfId="1" applyFont="1" applyFill="1" applyBorder="1" applyAlignment="1" applyProtection="1">
      <alignment vertical="center"/>
      <protection hidden="1"/>
    </xf>
    <xf numFmtId="164" fontId="24" fillId="6" borderId="22" xfId="1" applyFont="1" applyFill="1" applyBorder="1" applyAlignment="1" applyProtection="1">
      <alignment vertical="center"/>
      <protection hidden="1"/>
    </xf>
    <xf numFmtId="164" fontId="24" fillId="5" borderId="22" xfId="1" applyFont="1" applyFill="1" applyBorder="1" applyAlignment="1" applyProtection="1">
      <alignment vertical="center"/>
      <protection hidden="1"/>
    </xf>
    <xf numFmtId="0" fontId="3" fillId="4" borderId="23" xfId="0" applyFont="1" applyFill="1" applyBorder="1" applyAlignment="1" applyProtection="1">
      <alignment vertical="center"/>
      <protection hidden="1"/>
    </xf>
    <xf numFmtId="0" fontId="3" fillId="4" borderId="24" xfId="0" applyFont="1" applyFill="1" applyBorder="1" applyAlignment="1" applyProtection="1">
      <alignment vertical="center"/>
      <protection hidden="1"/>
    </xf>
    <xf numFmtId="164" fontId="3" fillId="4" borderId="25" xfId="0" applyNumberFormat="1" applyFont="1" applyFill="1" applyBorder="1" applyAlignment="1" applyProtection="1">
      <alignment vertical="center"/>
      <protection hidden="1"/>
    </xf>
    <xf numFmtId="164" fontId="3" fillId="2" borderId="25" xfId="0" applyNumberFormat="1" applyFont="1" applyFill="1" applyBorder="1" applyAlignment="1" applyProtection="1">
      <alignment vertical="center"/>
      <protection hidden="1"/>
    </xf>
    <xf numFmtId="164" fontId="24" fillId="6" borderId="25" xfId="0" applyNumberFormat="1" applyFont="1" applyFill="1" applyBorder="1" applyAlignment="1" applyProtection="1">
      <alignment vertical="center"/>
      <protection hidden="1"/>
    </xf>
    <xf numFmtId="164" fontId="24" fillId="5" borderId="26" xfId="0" applyNumberFormat="1" applyFont="1" applyFill="1" applyBorder="1" applyAlignment="1" applyProtection="1">
      <alignment vertical="center"/>
      <protection hidden="1"/>
    </xf>
    <xf numFmtId="0" fontId="0" fillId="3" borderId="27" xfId="0" quotePrefix="1" applyFont="1" applyFill="1" applyBorder="1" applyAlignment="1" applyProtection="1">
      <alignment vertical="center"/>
      <protection hidden="1"/>
    </xf>
    <xf numFmtId="0" fontId="17" fillId="7" borderId="0" xfId="1" applyNumberFormat="1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8" borderId="1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8" borderId="14" xfId="0" applyFont="1" applyFill="1" applyBorder="1" applyAlignment="1" applyProtection="1">
      <alignment vertical="center"/>
      <protection locked="0"/>
    </xf>
    <xf numFmtId="164" fontId="1" fillId="8" borderId="17" xfId="2" applyFont="1" applyFill="1" applyBorder="1" applyAlignment="1" applyProtection="1">
      <alignment horizontal="center" vertical="center"/>
      <protection locked="0"/>
    </xf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Währung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10160</xdr:rowOff>
    </xdr:from>
    <xdr:to>
      <xdr:col>11</xdr:col>
      <xdr:colOff>0</xdr:colOff>
      <xdr:row>40</xdr:row>
      <xdr:rowOff>0</xdr:rowOff>
    </xdr:to>
    <xdr:sp macro="" textlink="">
      <xdr:nvSpPr>
        <xdr:cNvPr id="2220" name="Rectangle 38"/>
        <xdr:cNvSpPr>
          <a:spLocks noChangeArrowheads="1"/>
        </xdr:cNvSpPr>
      </xdr:nvSpPr>
      <xdr:spPr bwMode="auto">
        <a:xfrm>
          <a:off x="355600" y="162560"/>
          <a:ext cx="12263120" cy="6685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63500" dist="107763" dir="2700000" algn="ctr" rotWithShape="0">
            <a:srgbClr val="000000">
              <a:alpha val="7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S75"/>
  <sheetViews>
    <sheetView tabSelected="1" zoomScale="120" zoomScaleNormal="120" zoomScalePageLayoutView="120" workbookViewId="0">
      <selection activeCell="C3" sqref="C3"/>
    </sheetView>
  </sheetViews>
  <sheetFormatPr baseColWidth="10" defaultColWidth="11.5" defaultRowHeight="12" x14ac:dyDescent="0"/>
  <cols>
    <col min="1" max="1" width="4.6640625" style="64" customWidth="1"/>
    <col min="2" max="2" width="43.6640625" style="10" customWidth="1"/>
    <col min="3" max="3" width="53.6640625" style="10" bestFit="1" customWidth="1"/>
    <col min="4" max="4" width="5.33203125" style="10" customWidth="1"/>
    <col min="5" max="8" width="13.5" style="10" customWidth="1"/>
    <col min="9" max="10" width="3.5" style="10" customWidth="1"/>
    <col min="11" max="11" width="6.5" style="10" customWidth="1"/>
    <col min="12" max="16" width="30.5" style="39" customWidth="1"/>
    <col min="17" max="17" width="44.5" style="10" customWidth="1"/>
    <col min="18" max="18" width="11.5" style="10"/>
    <col min="19" max="19" width="25.6640625" style="10" bestFit="1" customWidth="1"/>
    <col min="20" max="16384" width="11.5" style="10"/>
  </cols>
  <sheetData>
    <row r="1" spans="1:19" s="64" customFormat="1" ht="13" thickBot="1"/>
    <row r="2" spans="1:19" s="64" customFormat="1">
      <c r="B2" s="67"/>
      <c r="C2" s="68"/>
      <c r="D2" s="68"/>
      <c r="E2" s="68"/>
      <c r="F2" s="68"/>
      <c r="G2" s="68"/>
      <c r="H2" s="68"/>
      <c r="I2" s="68"/>
      <c r="J2" s="68"/>
      <c r="K2" s="69"/>
    </row>
    <row r="3" spans="1:19" s="9" customFormat="1" ht="24.75" customHeight="1" thickBot="1">
      <c r="A3" s="65"/>
      <c r="B3" s="66" t="s">
        <v>11</v>
      </c>
      <c r="C3" s="70" t="s">
        <v>51</v>
      </c>
      <c r="D3" s="21"/>
      <c r="E3" s="102" t="s">
        <v>35</v>
      </c>
      <c r="F3" s="22"/>
      <c r="G3" s="22"/>
      <c r="H3" s="22"/>
      <c r="I3" s="22"/>
      <c r="J3" s="22"/>
      <c r="K3" s="23"/>
      <c r="L3" s="41"/>
      <c r="M3" s="41"/>
      <c r="N3" s="41"/>
      <c r="O3" s="41"/>
      <c r="P3" s="41"/>
      <c r="S3" s="44"/>
    </row>
    <row r="4" spans="1:19" s="9" customFormat="1" ht="9" customHeight="1" thickBot="1">
      <c r="A4" s="65"/>
      <c r="B4" s="32"/>
      <c r="C4" s="103"/>
      <c r="D4" s="21"/>
      <c r="E4" s="22"/>
      <c r="F4" s="22"/>
      <c r="G4" s="22"/>
      <c r="H4" s="22"/>
      <c r="I4" s="22"/>
      <c r="J4" s="22"/>
      <c r="K4" s="23"/>
      <c r="L4" s="41"/>
      <c r="M4" s="41"/>
      <c r="N4" s="41"/>
      <c r="O4" s="41"/>
      <c r="P4" s="41"/>
      <c r="Q4" s="100" t="s">
        <v>34</v>
      </c>
      <c r="S4" s="44"/>
    </row>
    <row r="5" spans="1:19" s="9" customFormat="1" ht="15">
      <c r="A5" s="65"/>
      <c r="B5" s="66" t="s">
        <v>12</v>
      </c>
      <c r="C5" s="104" t="str">
        <f>VLOOKUP(C3,'Price list'!A3:I20,9,1)</f>
        <v>12. - 15.09.2018</v>
      </c>
      <c r="D5" s="21"/>
      <c r="E5" s="22"/>
      <c r="F5" s="22"/>
      <c r="G5" s="22"/>
      <c r="H5" s="22"/>
      <c r="I5" s="22"/>
      <c r="J5" s="22"/>
      <c r="K5" s="23"/>
      <c r="L5" s="41"/>
      <c r="M5" s="41"/>
      <c r="N5" s="41"/>
      <c r="O5" s="41"/>
      <c r="P5" s="41"/>
      <c r="Q5" s="105" t="s">
        <v>37</v>
      </c>
      <c r="S5" s="44"/>
    </row>
    <row r="6" spans="1:19" s="9" customFormat="1" ht="15">
      <c r="A6" s="65"/>
      <c r="B6" s="32"/>
      <c r="C6" s="103"/>
      <c r="D6" s="21"/>
      <c r="E6" s="22"/>
      <c r="F6" s="22"/>
      <c r="G6" s="22"/>
      <c r="H6" s="22"/>
      <c r="I6" s="22"/>
      <c r="J6" s="22"/>
      <c r="K6" s="23"/>
      <c r="L6" s="41"/>
      <c r="M6" s="41"/>
      <c r="N6" s="41"/>
      <c r="O6" s="41"/>
      <c r="P6" s="41"/>
      <c r="Q6" s="105" t="s">
        <v>43</v>
      </c>
      <c r="S6" s="44"/>
    </row>
    <row r="7" spans="1:19" s="9" customFormat="1" ht="24.75" customHeight="1">
      <c r="A7" s="65"/>
      <c r="B7" s="66" t="s">
        <v>19</v>
      </c>
      <c r="C7" s="71">
        <v>9</v>
      </c>
      <c r="D7" s="21"/>
      <c r="E7" s="102" t="s">
        <v>36</v>
      </c>
      <c r="F7" s="22"/>
      <c r="G7" s="22"/>
      <c r="H7" s="22"/>
      <c r="I7" s="22"/>
      <c r="J7" s="22"/>
      <c r="K7" s="23"/>
      <c r="L7" s="41"/>
      <c r="M7" s="41"/>
      <c r="N7" s="41"/>
      <c r="O7" s="41"/>
      <c r="P7" s="41"/>
      <c r="Q7" s="105" t="s">
        <v>44</v>
      </c>
    </row>
    <row r="8" spans="1:19" s="9" customFormat="1" ht="15">
      <c r="A8" s="65"/>
      <c r="B8" s="32"/>
      <c r="C8" s="106"/>
      <c r="D8" s="21"/>
      <c r="E8" s="22"/>
      <c r="F8" s="22"/>
      <c r="G8" s="22"/>
      <c r="H8" s="22"/>
      <c r="I8" s="22"/>
      <c r="J8" s="22"/>
      <c r="K8" s="23"/>
      <c r="L8" s="41"/>
      <c r="M8" s="41"/>
      <c r="N8" s="41"/>
      <c r="O8" s="41"/>
      <c r="P8" s="41"/>
      <c r="Q8" s="105" t="s">
        <v>9</v>
      </c>
      <c r="S8" s="44"/>
    </row>
    <row r="9" spans="1:19">
      <c r="B9" s="33"/>
      <c r="C9" s="24"/>
      <c r="D9" s="24"/>
      <c r="E9" s="24"/>
      <c r="F9" s="24"/>
      <c r="G9" s="24"/>
      <c r="H9" s="24"/>
      <c r="I9" s="24"/>
      <c r="J9" s="24"/>
      <c r="K9" s="25"/>
      <c r="Q9" s="105" t="s">
        <v>45</v>
      </c>
    </row>
    <row r="10" spans="1:19">
      <c r="B10" s="34"/>
      <c r="C10" s="24"/>
      <c r="D10" s="24"/>
      <c r="E10" s="24"/>
      <c r="F10" s="24"/>
      <c r="G10" s="24"/>
      <c r="H10" s="24"/>
      <c r="I10" s="24"/>
      <c r="J10" s="24"/>
      <c r="K10" s="25"/>
      <c r="Q10" s="105" t="s">
        <v>46</v>
      </c>
    </row>
    <row r="11" spans="1:19">
      <c r="B11" s="34"/>
      <c r="C11" s="24"/>
      <c r="D11" s="24"/>
      <c r="E11" s="24"/>
      <c r="F11" s="24"/>
      <c r="G11" s="24"/>
      <c r="H11" s="24"/>
      <c r="I11" s="24"/>
      <c r="J11" s="24"/>
      <c r="K11" s="25"/>
      <c r="Q11" s="105" t="s">
        <v>47</v>
      </c>
    </row>
    <row r="12" spans="1:19" ht="81">
      <c r="B12" s="34"/>
      <c r="C12" s="101" t="str">
        <f>IF(E16=0,VLOOKUP($C$3,'Price list'!$A$1:$H$20,8),IF(VLOOKUP($C$3,'Price list'!$A$1:$H$20,8,1)="","",VLOOKUP($C$3,'Price list'!$A$1:$H$20,8,1)))</f>
        <v>Fiyatlar Haziran 2017'de belli olacaktır!</v>
      </c>
      <c r="D12" s="24"/>
      <c r="E12" s="11" t="s">
        <v>13</v>
      </c>
      <c r="F12" s="72" t="s">
        <v>14</v>
      </c>
      <c r="G12" s="79" t="s">
        <v>15</v>
      </c>
      <c r="H12" s="12" t="s">
        <v>16</v>
      </c>
      <c r="I12" s="27"/>
      <c r="J12" s="27"/>
      <c r="K12" s="25"/>
      <c r="Q12" s="105" t="s">
        <v>48</v>
      </c>
    </row>
    <row r="13" spans="1:19">
      <c r="B13" s="34"/>
      <c r="C13" s="26"/>
      <c r="D13" s="24"/>
      <c r="E13" s="46"/>
      <c r="F13" s="73"/>
      <c r="G13" s="80"/>
      <c r="H13" s="47"/>
      <c r="I13" s="27"/>
      <c r="J13" s="27"/>
      <c r="K13" s="25"/>
      <c r="Q13" s="105" t="s">
        <v>41</v>
      </c>
    </row>
    <row r="14" spans="1:19">
      <c r="B14" s="34"/>
      <c r="C14" s="26"/>
      <c r="D14" s="24"/>
      <c r="E14" s="46"/>
      <c r="F14" s="73"/>
      <c r="G14" s="80"/>
      <c r="H14" s="47"/>
      <c r="I14" s="27"/>
      <c r="J14" s="27"/>
      <c r="K14" s="25"/>
      <c r="Q14" s="105" t="s">
        <v>49</v>
      </c>
    </row>
    <row r="15" spans="1:19">
      <c r="B15" s="34"/>
      <c r="C15" s="24"/>
      <c r="D15" s="24"/>
      <c r="E15" s="13"/>
      <c r="F15" s="74"/>
      <c r="G15" s="81"/>
      <c r="H15" s="14"/>
      <c r="I15" s="27"/>
      <c r="J15" s="27"/>
      <c r="K15" s="25"/>
      <c r="Q15" s="105" t="s">
        <v>50</v>
      </c>
    </row>
    <row r="16" spans="1:19">
      <c r="B16" s="34" t="s">
        <v>17</v>
      </c>
      <c r="C16" s="28" t="s">
        <v>18</v>
      </c>
      <c r="D16" s="29"/>
      <c r="E16" s="56">
        <f>VLOOKUP($C$3,'Price list'!$A$1:$G$20,2,1)</f>
        <v>0</v>
      </c>
      <c r="F16" s="75">
        <f>VLOOKUP($C$3,'Price list'!$A$1:$G$20,3,1)</f>
        <v>0</v>
      </c>
      <c r="G16" s="82">
        <f>VLOOKUP($C$3,'Price list'!$A$1:$G$20,4,1)</f>
        <v>0</v>
      </c>
      <c r="H16" s="16">
        <f>VLOOKUP($C$3,'Price list'!$A$1:$G$20,5,1)</f>
        <v>0</v>
      </c>
      <c r="I16" s="27"/>
      <c r="J16" s="27"/>
      <c r="K16" s="25"/>
      <c r="Q16" s="105" t="s">
        <v>51</v>
      </c>
    </row>
    <row r="17" spans="2:17">
      <c r="B17" s="34"/>
      <c r="C17" s="28"/>
      <c r="D17" s="29"/>
      <c r="E17" s="57"/>
      <c r="F17" s="76"/>
      <c r="G17" s="82"/>
      <c r="H17" s="16"/>
      <c r="I17" s="27"/>
      <c r="J17" s="27"/>
      <c r="K17" s="25"/>
      <c r="Q17" s="105" t="s">
        <v>73</v>
      </c>
    </row>
    <row r="18" spans="2:17">
      <c r="B18" s="34"/>
      <c r="C18" s="28"/>
      <c r="D18" s="29"/>
      <c r="E18" s="15"/>
      <c r="F18" s="76"/>
      <c r="G18" s="82"/>
      <c r="H18" s="16"/>
      <c r="I18" s="27"/>
      <c r="J18" s="27"/>
      <c r="K18" s="25"/>
      <c r="Q18" s="105" t="s">
        <v>52</v>
      </c>
    </row>
    <row r="19" spans="2:17">
      <c r="B19" s="34"/>
      <c r="C19" s="29"/>
      <c r="D19" s="30"/>
      <c r="E19" s="17"/>
      <c r="F19" s="76"/>
      <c r="G19" s="83"/>
      <c r="H19" s="18"/>
      <c r="I19" s="27"/>
      <c r="J19" s="27"/>
      <c r="K19" s="25"/>
      <c r="Q19" s="105" t="s">
        <v>53</v>
      </c>
    </row>
    <row r="20" spans="2:17">
      <c r="B20" s="34" t="s">
        <v>20</v>
      </c>
      <c r="C20" s="29"/>
      <c r="D20" s="30"/>
      <c r="E20" s="17">
        <f>E16*$C7</f>
        <v>0</v>
      </c>
      <c r="F20" s="77">
        <f>F16*$C7</f>
        <v>0</v>
      </c>
      <c r="G20" s="82">
        <f>G16*$C7</f>
        <v>0</v>
      </c>
      <c r="H20" s="16">
        <f>H16*$C7</f>
        <v>0</v>
      </c>
      <c r="I20" s="27"/>
      <c r="J20" s="27"/>
      <c r="K20" s="25"/>
      <c r="Q20" s="105" t="s">
        <v>54</v>
      </c>
    </row>
    <row r="21" spans="2:17">
      <c r="B21" s="86" t="s">
        <v>21</v>
      </c>
      <c r="C21" s="31">
        <v>0.6</v>
      </c>
      <c r="D21" s="30"/>
      <c r="E21" s="17">
        <f>$C7*0.6</f>
        <v>5.3999999999999995</v>
      </c>
      <c r="F21" s="77">
        <f>$C7*0.6</f>
        <v>5.3999999999999995</v>
      </c>
      <c r="G21" s="82">
        <f>$C7*0.6</f>
        <v>5.3999999999999995</v>
      </c>
      <c r="H21" s="16">
        <f>$C7*0.6</f>
        <v>5.3999999999999995</v>
      </c>
      <c r="I21" s="27"/>
      <c r="J21" s="27"/>
      <c r="K21" s="25"/>
      <c r="Q21" s="105" t="s">
        <v>55</v>
      </c>
    </row>
    <row r="22" spans="2:17">
      <c r="B22" s="34" t="s">
        <v>71</v>
      </c>
      <c r="C22" s="31"/>
      <c r="D22" s="30"/>
      <c r="E22" s="17">
        <f>$C$7*1.5</f>
        <v>13.5</v>
      </c>
      <c r="F22" s="77">
        <f t="shared" ref="F22:H22" si="0">$C$7*1.5</f>
        <v>13.5</v>
      </c>
      <c r="G22" s="82">
        <f t="shared" si="0"/>
        <v>13.5</v>
      </c>
      <c r="H22" s="16">
        <f t="shared" si="0"/>
        <v>13.5</v>
      </c>
      <c r="I22" s="27"/>
      <c r="J22" s="27"/>
      <c r="K22" s="25"/>
      <c r="Q22" s="105" t="s">
        <v>56</v>
      </c>
    </row>
    <row r="23" spans="2:17">
      <c r="B23" s="34" t="s">
        <v>22</v>
      </c>
      <c r="C23" s="31"/>
      <c r="D23" s="30"/>
      <c r="E23" s="17">
        <f>VLOOKUP($C$3,'Price list'!$A$1:$G$20,6,1)</f>
        <v>0</v>
      </c>
      <c r="F23" s="77">
        <f>VLOOKUP($C$3,'Price list'!$A$1:$G$20,6,1)</f>
        <v>0</v>
      </c>
      <c r="G23" s="82">
        <f>VLOOKUP($C$3,'Price list'!$A$1:$G$20,6,1)</f>
        <v>0</v>
      </c>
      <c r="H23" s="16">
        <f>VLOOKUP($C$3,'Price list'!$A$1:$G$20,6,1)</f>
        <v>0</v>
      </c>
      <c r="I23" s="27"/>
      <c r="J23" s="27"/>
      <c r="K23" s="25"/>
      <c r="Q23" s="105" t="s">
        <v>57</v>
      </c>
    </row>
    <row r="24" spans="2:17">
      <c r="B24" s="34"/>
      <c r="C24" s="31"/>
      <c r="D24" s="30"/>
      <c r="E24" s="17"/>
      <c r="F24" s="77"/>
      <c r="G24" s="83"/>
      <c r="H24" s="18"/>
      <c r="I24" s="27"/>
      <c r="J24" s="27"/>
      <c r="K24" s="25"/>
    </row>
    <row r="25" spans="2:17" ht="20.25" customHeight="1">
      <c r="B25" s="87" t="s">
        <v>23</v>
      </c>
      <c r="C25" s="88"/>
      <c r="D25" s="89"/>
      <c r="E25" s="90">
        <f>SUM(E20:E23)</f>
        <v>18.899999999999999</v>
      </c>
      <c r="F25" s="91">
        <f>SUM(F20:F23)</f>
        <v>18.899999999999999</v>
      </c>
      <c r="G25" s="92">
        <f>SUM(G20:G23)</f>
        <v>18.899999999999999</v>
      </c>
      <c r="H25" s="93">
        <f>SUM(H20:H23)</f>
        <v>18.899999999999999</v>
      </c>
      <c r="I25" s="27"/>
      <c r="J25" s="27"/>
      <c r="K25" s="25"/>
    </row>
    <row r="26" spans="2:17">
      <c r="B26" s="34"/>
      <c r="C26" s="35"/>
      <c r="D26" s="24"/>
      <c r="E26" s="19"/>
      <c r="F26" s="78"/>
      <c r="G26" s="84"/>
      <c r="H26" s="20"/>
      <c r="I26" s="27"/>
      <c r="J26" s="27"/>
      <c r="K26" s="25"/>
      <c r="Q26" s="111"/>
    </row>
    <row r="27" spans="2:17">
      <c r="B27" s="86" t="s">
        <v>24</v>
      </c>
      <c r="C27" s="31">
        <f>VLOOKUP(C3,'Price list'!A1:G20,7,1)</f>
        <v>0</v>
      </c>
      <c r="D27" s="30"/>
      <c r="E27" s="17">
        <f>VLOOKUP($C$3,'Price list'!$A$1:$G$20,7,1)*$C7</f>
        <v>0</v>
      </c>
      <c r="F27" s="77">
        <f>VLOOKUP($C$3,'Price list'!$A$1:$G$20,7,1)*$C7</f>
        <v>0</v>
      </c>
      <c r="G27" s="82">
        <f>VLOOKUP($C$3,'Price list'!$A$1:$G$20,7,1)*$C7</f>
        <v>0</v>
      </c>
      <c r="H27" s="55">
        <f>VLOOKUP($C$3,'Price list'!$A$1:$G$20,7,1)*$C7</f>
        <v>0</v>
      </c>
      <c r="I27" s="27"/>
      <c r="J27" s="27"/>
      <c r="K27" s="25"/>
      <c r="Q27" s="111"/>
    </row>
    <row r="28" spans="2:17" ht="13" thickBot="1">
      <c r="B28" s="34"/>
      <c r="C28" s="24"/>
      <c r="D28" s="24"/>
      <c r="E28" s="19"/>
      <c r="F28" s="78"/>
      <c r="G28" s="84"/>
      <c r="H28" s="20"/>
      <c r="I28" s="27"/>
      <c r="J28" s="27"/>
      <c r="K28" s="25"/>
      <c r="Q28" s="111"/>
    </row>
    <row r="29" spans="2:17" ht="20.25" customHeight="1" thickBot="1">
      <c r="B29" s="94" t="s">
        <v>25</v>
      </c>
      <c r="C29" s="95"/>
      <c r="D29" s="95"/>
      <c r="E29" s="96">
        <f>E27+E25</f>
        <v>18.899999999999999</v>
      </c>
      <c r="F29" s="97">
        <f>F27+F25</f>
        <v>18.899999999999999</v>
      </c>
      <c r="G29" s="98">
        <f>G27+G25</f>
        <v>18.899999999999999</v>
      </c>
      <c r="H29" s="99">
        <f>H27+H25</f>
        <v>18.899999999999999</v>
      </c>
      <c r="I29" s="27"/>
      <c r="J29" s="27"/>
      <c r="K29" s="25"/>
      <c r="Q29" s="107"/>
    </row>
    <row r="30" spans="2:17">
      <c r="B30" s="34"/>
      <c r="C30" s="24"/>
      <c r="D30" s="24"/>
      <c r="E30" s="24"/>
      <c r="F30" s="24"/>
      <c r="G30" s="24"/>
      <c r="H30" s="24"/>
      <c r="I30" s="24"/>
      <c r="J30" s="24"/>
      <c r="K30" s="25"/>
      <c r="Q30" s="38"/>
    </row>
    <row r="31" spans="2:17">
      <c r="B31" s="34"/>
      <c r="C31" s="24"/>
      <c r="D31" s="24"/>
      <c r="E31" s="24"/>
      <c r="F31" s="24"/>
      <c r="G31" s="24"/>
      <c r="H31" s="24"/>
      <c r="I31" s="24"/>
      <c r="J31" s="24"/>
      <c r="K31" s="25"/>
      <c r="Q31" s="38"/>
    </row>
    <row r="32" spans="2:17">
      <c r="B32" s="33" t="s">
        <v>26</v>
      </c>
      <c r="C32" s="24"/>
      <c r="D32" s="24"/>
      <c r="E32" s="24"/>
      <c r="F32" s="24"/>
      <c r="G32" s="24"/>
      <c r="H32" s="24"/>
      <c r="I32" s="24"/>
      <c r="J32" s="24"/>
      <c r="K32" s="25"/>
      <c r="Q32" s="38"/>
    </row>
    <row r="33" spans="1:19">
      <c r="B33" s="34" t="s">
        <v>28</v>
      </c>
      <c r="C33" s="24"/>
      <c r="D33" s="24"/>
      <c r="E33" s="24"/>
      <c r="F33" s="24"/>
      <c r="G33" s="24"/>
      <c r="H33" s="24"/>
      <c r="I33" s="24"/>
      <c r="J33" s="24"/>
      <c r="K33" s="25"/>
      <c r="Q33" s="38"/>
    </row>
    <row r="34" spans="1:19">
      <c r="B34" s="34" t="s">
        <v>27</v>
      </c>
      <c r="C34" s="24"/>
      <c r="D34" s="24"/>
      <c r="E34" s="24"/>
      <c r="F34" s="24"/>
      <c r="G34" s="24"/>
      <c r="H34" s="24"/>
      <c r="I34" s="24"/>
      <c r="J34" s="24"/>
      <c r="K34" s="25"/>
      <c r="Q34" s="38"/>
    </row>
    <row r="35" spans="1:19">
      <c r="B35" s="34" t="s">
        <v>30</v>
      </c>
      <c r="C35" s="24"/>
      <c r="D35" s="24"/>
      <c r="E35" s="24"/>
      <c r="F35" s="24"/>
      <c r="G35" s="24"/>
      <c r="H35" s="24"/>
      <c r="I35" s="24"/>
      <c r="J35" s="24"/>
      <c r="K35" s="25"/>
      <c r="Q35" s="38"/>
    </row>
    <row r="36" spans="1:19">
      <c r="B36" s="34" t="s">
        <v>29</v>
      </c>
      <c r="C36" s="24"/>
      <c r="D36" s="24"/>
      <c r="E36" s="24"/>
      <c r="F36" s="24"/>
      <c r="G36" s="24"/>
      <c r="H36" s="24"/>
      <c r="I36" s="24"/>
      <c r="J36" s="24"/>
      <c r="K36" s="25"/>
      <c r="Q36" s="38"/>
    </row>
    <row r="37" spans="1:19">
      <c r="B37" s="34" t="s">
        <v>31</v>
      </c>
      <c r="C37" s="24"/>
      <c r="D37" s="24"/>
      <c r="E37" s="24"/>
      <c r="F37" s="24"/>
      <c r="G37" s="24"/>
      <c r="H37" s="24"/>
      <c r="I37" s="24"/>
      <c r="J37" s="24"/>
      <c r="K37" s="25"/>
      <c r="Q37" s="38"/>
    </row>
    <row r="38" spans="1:19">
      <c r="B38" s="34" t="s">
        <v>32</v>
      </c>
      <c r="C38" s="24"/>
      <c r="D38" s="24"/>
      <c r="E38" s="24"/>
      <c r="F38" s="24"/>
      <c r="G38" s="24"/>
      <c r="H38" s="24"/>
      <c r="I38" s="24"/>
      <c r="J38" s="24"/>
      <c r="K38" s="25"/>
      <c r="Q38" s="38"/>
    </row>
    <row r="39" spans="1:19">
      <c r="B39" s="34" t="s">
        <v>33</v>
      </c>
      <c r="C39" s="24"/>
      <c r="D39" s="24"/>
      <c r="E39" s="24"/>
      <c r="F39" s="24"/>
      <c r="G39" s="24"/>
      <c r="H39" s="24"/>
      <c r="I39" s="24"/>
      <c r="J39" s="24"/>
      <c r="K39" s="25"/>
      <c r="Q39" s="38"/>
    </row>
    <row r="40" spans="1:19" ht="13" thickBot="1">
      <c r="B40" s="36"/>
      <c r="C40" s="37"/>
      <c r="D40" s="37"/>
      <c r="E40" s="37"/>
      <c r="F40" s="37"/>
      <c r="G40" s="37"/>
      <c r="H40" s="37"/>
      <c r="I40" s="37"/>
      <c r="J40" s="37"/>
      <c r="K40" s="85" t="s">
        <v>72</v>
      </c>
      <c r="Q40" s="38"/>
      <c r="S40" s="38"/>
    </row>
    <row r="41" spans="1:19" s="38" customFormat="1">
      <c r="A41" s="6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9" s="38" customFormat="1">
      <c r="A42" s="64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9" s="38" customFormat="1">
      <c r="A43" s="6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9" s="38" customFormat="1">
      <c r="A44" s="6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9" s="38" customFormat="1">
      <c r="A45" s="64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9" s="38" customFormat="1">
      <c r="A46" s="64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9" s="38" customFormat="1">
      <c r="A47" s="64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9" s="38" customFormat="1">
      <c r="A48" s="64"/>
      <c r="B48" s="39"/>
      <c r="C48" s="39"/>
      <c r="D48" s="39"/>
      <c r="E48" s="39"/>
      <c r="F48" s="39"/>
      <c r="G48" s="39"/>
      <c r="H48" s="39"/>
      <c r="I48" s="39"/>
      <c r="J48" s="39"/>
      <c r="K48" s="40"/>
      <c r="L48" s="39"/>
      <c r="M48" s="39"/>
      <c r="N48" s="39"/>
      <c r="O48" s="39"/>
      <c r="P48" s="39"/>
    </row>
    <row r="49" spans="1:17" s="38" customFormat="1">
      <c r="A49" s="64"/>
      <c r="B49" s="39"/>
      <c r="C49" s="39"/>
      <c r="D49" s="39"/>
      <c r="E49" s="39"/>
      <c r="F49" s="39"/>
      <c r="G49" s="39"/>
      <c r="H49" s="39"/>
      <c r="I49" s="39"/>
      <c r="J49" s="39"/>
      <c r="K49" s="40"/>
      <c r="L49" s="39"/>
      <c r="M49" s="39"/>
      <c r="N49" s="39"/>
      <c r="O49" s="39"/>
      <c r="P49" s="39"/>
    </row>
    <row r="50" spans="1:17" s="38" customFormat="1">
      <c r="A50" s="64"/>
      <c r="B50" s="39"/>
      <c r="C50" s="39"/>
      <c r="D50" s="39"/>
      <c r="E50" s="39"/>
      <c r="F50" s="39"/>
      <c r="G50" s="39"/>
      <c r="H50" s="39"/>
      <c r="I50" s="39"/>
      <c r="J50" s="39"/>
      <c r="K50" s="40"/>
      <c r="L50" s="39"/>
      <c r="M50" s="39"/>
      <c r="N50" s="39"/>
      <c r="O50" s="39"/>
      <c r="P50" s="39"/>
    </row>
    <row r="51" spans="1:17" s="38" customFormat="1">
      <c r="A51" s="64"/>
      <c r="B51" s="39"/>
      <c r="C51" s="39"/>
      <c r="D51" s="39"/>
      <c r="E51" s="39"/>
      <c r="F51" s="39"/>
      <c r="G51" s="39"/>
      <c r="H51" s="39"/>
      <c r="I51" s="39"/>
      <c r="J51" s="39"/>
      <c r="K51" s="40"/>
      <c r="L51" s="39"/>
      <c r="M51" s="39"/>
      <c r="N51" s="39"/>
      <c r="O51" s="39"/>
      <c r="P51" s="39"/>
      <c r="Q51" s="10"/>
    </row>
    <row r="52" spans="1:17" s="38" customFormat="1">
      <c r="A52" s="64"/>
      <c r="B52" s="39"/>
      <c r="C52" s="39"/>
      <c r="D52" s="39"/>
      <c r="E52" s="39"/>
      <c r="F52" s="39"/>
      <c r="G52" s="39"/>
      <c r="H52" s="39"/>
      <c r="I52" s="39"/>
      <c r="J52" s="39"/>
      <c r="K52" s="40"/>
      <c r="L52" s="39"/>
      <c r="M52" s="39"/>
      <c r="N52" s="39"/>
      <c r="O52" s="39"/>
      <c r="P52" s="39"/>
      <c r="Q52" s="10"/>
    </row>
    <row r="53" spans="1:17" s="38" customFormat="1">
      <c r="A53" s="64"/>
      <c r="B53" s="39"/>
      <c r="C53" s="39"/>
      <c r="D53" s="39"/>
      <c r="E53" s="39"/>
      <c r="F53" s="39"/>
      <c r="G53" s="39"/>
      <c r="H53" s="39"/>
      <c r="I53" s="39"/>
      <c r="J53" s="39"/>
      <c r="K53" s="40"/>
      <c r="L53" s="39"/>
      <c r="M53" s="39"/>
      <c r="N53" s="39"/>
      <c r="O53" s="39"/>
      <c r="P53" s="39"/>
      <c r="Q53" s="10"/>
    </row>
    <row r="54" spans="1:17" s="38" customFormat="1">
      <c r="A54" s="64"/>
      <c r="B54" s="39"/>
      <c r="C54" s="39"/>
      <c r="D54" s="39"/>
      <c r="E54" s="39"/>
      <c r="F54" s="39"/>
      <c r="G54" s="39"/>
      <c r="H54" s="39"/>
      <c r="I54" s="39"/>
      <c r="J54" s="39"/>
      <c r="K54" s="40"/>
      <c r="L54" s="39"/>
      <c r="M54" s="39"/>
      <c r="N54" s="39"/>
      <c r="O54" s="39"/>
      <c r="P54" s="39"/>
      <c r="Q54" s="10"/>
    </row>
    <row r="55" spans="1:17" s="38" customFormat="1">
      <c r="A55" s="64"/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39"/>
      <c r="M55" s="39"/>
      <c r="N55" s="39"/>
      <c r="O55" s="39"/>
      <c r="P55" s="39"/>
      <c r="Q55" s="10"/>
    </row>
    <row r="56" spans="1:17" s="38" customFormat="1">
      <c r="A56" s="64"/>
      <c r="B56" s="39"/>
      <c r="C56" s="39"/>
      <c r="D56" s="39"/>
      <c r="E56" s="39"/>
      <c r="F56" s="39"/>
      <c r="G56" s="39"/>
      <c r="H56" s="39"/>
      <c r="I56" s="39"/>
      <c r="J56" s="39"/>
      <c r="K56" s="40"/>
      <c r="L56" s="39"/>
      <c r="M56" s="39"/>
      <c r="N56" s="39"/>
      <c r="O56" s="39"/>
      <c r="P56" s="39"/>
      <c r="Q56" s="10"/>
    </row>
    <row r="57" spans="1:17" s="38" customFormat="1">
      <c r="A57" s="64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0"/>
    </row>
    <row r="58" spans="1:17" s="38" customFormat="1">
      <c r="A58" s="64"/>
      <c r="L58" s="39"/>
      <c r="M58" s="39"/>
      <c r="N58" s="39"/>
      <c r="O58" s="39"/>
      <c r="P58" s="39"/>
      <c r="Q58" s="10"/>
    </row>
    <row r="59" spans="1:17" s="38" customFormat="1">
      <c r="A59" s="64"/>
      <c r="L59" s="39"/>
      <c r="M59" s="39"/>
      <c r="N59" s="39"/>
      <c r="O59" s="39"/>
      <c r="P59" s="39"/>
      <c r="Q59" s="10"/>
    </row>
    <row r="60" spans="1:17" s="38" customFormat="1">
      <c r="A60" s="64"/>
      <c r="L60" s="39"/>
      <c r="M60" s="39"/>
      <c r="N60" s="39"/>
      <c r="O60" s="39"/>
      <c r="P60" s="39"/>
      <c r="Q60" s="10"/>
    </row>
    <row r="61" spans="1:17" s="38" customFormat="1">
      <c r="A61" s="64"/>
      <c r="L61" s="39"/>
      <c r="M61" s="39"/>
      <c r="N61" s="39"/>
      <c r="O61" s="39"/>
      <c r="P61" s="39"/>
      <c r="Q61" s="10"/>
    </row>
    <row r="62" spans="1:17" s="38" customFormat="1">
      <c r="A62" s="64"/>
      <c r="L62" s="39"/>
      <c r="M62" s="39"/>
      <c r="N62" s="39"/>
      <c r="O62" s="39"/>
      <c r="P62" s="39"/>
      <c r="Q62" s="10"/>
    </row>
    <row r="63" spans="1:17" s="38" customFormat="1">
      <c r="A63" s="64"/>
      <c r="L63" s="39"/>
      <c r="M63" s="39"/>
      <c r="N63" s="39"/>
      <c r="O63" s="39"/>
      <c r="P63" s="39"/>
      <c r="Q63" s="10"/>
    </row>
    <row r="64" spans="1:17" s="38" customFormat="1">
      <c r="A64" s="64"/>
      <c r="L64" s="39"/>
      <c r="M64" s="39"/>
      <c r="N64" s="39"/>
      <c r="O64" s="39"/>
      <c r="P64" s="39"/>
      <c r="Q64" s="10"/>
    </row>
    <row r="65" spans="1:19" s="38" customFormat="1">
      <c r="A65" s="64"/>
      <c r="L65" s="39"/>
      <c r="M65" s="39"/>
      <c r="N65" s="39"/>
      <c r="O65" s="39"/>
      <c r="P65" s="39"/>
      <c r="Q65" s="10"/>
    </row>
    <row r="66" spans="1:19" s="38" customFormat="1">
      <c r="A66" s="64"/>
      <c r="L66" s="39"/>
      <c r="M66" s="39"/>
      <c r="N66" s="39"/>
      <c r="O66" s="39"/>
      <c r="P66" s="39"/>
      <c r="Q66" s="10"/>
    </row>
    <row r="67" spans="1:19" s="38" customFormat="1">
      <c r="A67" s="64"/>
      <c r="L67" s="39"/>
      <c r="M67" s="39"/>
      <c r="N67" s="39"/>
      <c r="O67" s="39"/>
      <c r="P67" s="39"/>
      <c r="Q67" s="10"/>
    </row>
    <row r="68" spans="1:19" s="38" customFormat="1">
      <c r="A68" s="64"/>
      <c r="L68" s="39"/>
      <c r="M68" s="39"/>
      <c r="N68" s="39"/>
      <c r="O68" s="39"/>
      <c r="P68" s="39"/>
      <c r="Q68" s="10"/>
    </row>
    <row r="69" spans="1:19" s="38" customFormat="1">
      <c r="A69" s="64"/>
      <c r="L69" s="39"/>
      <c r="M69" s="39"/>
      <c r="N69" s="39"/>
      <c r="O69" s="39"/>
      <c r="P69" s="39"/>
      <c r="Q69" s="10"/>
    </row>
    <row r="70" spans="1:19" s="38" customFormat="1">
      <c r="A70" s="64"/>
      <c r="L70" s="39"/>
      <c r="M70" s="39"/>
      <c r="N70" s="39"/>
      <c r="O70" s="39"/>
      <c r="P70" s="39"/>
      <c r="Q70" s="10"/>
    </row>
    <row r="71" spans="1:19" s="38" customFormat="1">
      <c r="A71" s="64"/>
      <c r="L71" s="39"/>
      <c r="M71" s="39"/>
      <c r="N71" s="39"/>
      <c r="O71" s="39"/>
      <c r="P71" s="39"/>
      <c r="Q71" s="10"/>
    </row>
    <row r="72" spans="1:19" s="38" customFormat="1">
      <c r="A72" s="64"/>
      <c r="L72" s="39"/>
      <c r="M72" s="39"/>
      <c r="N72" s="39"/>
      <c r="O72" s="39"/>
      <c r="P72" s="39"/>
      <c r="Q72" s="10"/>
    </row>
    <row r="73" spans="1:19" s="38" customFormat="1">
      <c r="A73" s="64"/>
      <c r="L73" s="39"/>
      <c r="M73" s="39"/>
      <c r="N73" s="39"/>
      <c r="O73" s="39"/>
      <c r="P73" s="39"/>
      <c r="Q73" s="10"/>
    </row>
    <row r="74" spans="1:19" s="38" customFormat="1">
      <c r="A74" s="64"/>
      <c r="L74" s="39"/>
      <c r="M74" s="39"/>
      <c r="N74" s="39"/>
      <c r="O74" s="39"/>
      <c r="P74" s="39"/>
      <c r="Q74" s="10"/>
    </row>
    <row r="75" spans="1:19" s="38" customFormat="1">
      <c r="A75" s="64"/>
      <c r="L75" s="39"/>
      <c r="M75" s="39"/>
      <c r="N75" s="39"/>
      <c r="O75" s="39"/>
      <c r="P75" s="39"/>
      <c r="Q75" s="10"/>
      <c r="S75" s="10"/>
    </row>
  </sheetData>
  <sheetProtection sheet="1" objects="1" scenarios="1" selectLockedCells="1"/>
  <phoneticPr fontId="12" type="noConversion"/>
  <conditionalFormatting sqref="C12">
    <cfRule type="expression" dxfId="1" priority="1">
      <formula>$E$16=0</formula>
    </cfRule>
    <cfRule type="cellIs" dxfId="0" priority="2" stopIfTrue="1" operator="greaterThan">
      <formula>""""""</formula>
    </cfRule>
  </conditionalFormatting>
  <dataValidations count="3">
    <dataValidation allowBlank="1" showDropDown="1" showInputMessage="1" showErrorMessage="1" sqref="C5"/>
    <dataValidation type="list" allowBlank="1" showInputMessage="1" showErrorMessage="1" sqref="C3">
      <formula1>exhibition_list</formula1>
    </dataValidation>
    <dataValidation type="list" allowBlank="1" showInputMessage="1" showErrorMessage="1" sqref="C4 C6">
      <formula1>$Q$4:$Q$26</formula1>
    </dataValidation>
  </dataValidations>
  <pageMargins left="0.72000000000000008" right="0.18000000000000002" top="1.25" bottom="0.29000000000000004" header="0.65000000000000013" footer="0.19"/>
  <pageSetup paperSize="9" scale="75" orientation="landscape"/>
  <drawing r:id="rId1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/>
  <dimension ref="A1:J21"/>
  <sheetViews>
    <sheetView workbookViewId="0">
      <pane xSplit="1" topLeftCell="B1" activePane="topRight" state="frozen"/>
      <selection pane="topRight" activeCell="H14" sqref="H14"/>
    </sheetView>
  </sheetViews>
  <sheetFormatPr baseColWidth="10" defaultColWidth="11.5" defaultRowHeight="12" x14ac:dyDescent="0"/>
  <cols>
    <col min="1" max="1" width="40.1640625" style="1" customWidth="1"/>
    <col min="2" max="2" width="12" style="1" customWidth="1"/>
    <col min="3" max="3" width="12.83203125" style="1" customWidth="1"/>
    <col min="4" max="4" width="12.6640625" style="1" customWidth="1"/>
    <col min="5" max="5" width="12" style="1" customWidth="1"/>
    <col min="6" max="6" width="15.6640625" style="1" customWidth="1"/>
    <col min="7" max="7" width="13.5" style="1" customWidth="1"/>
    <col min="8" max="8" width="57.1640625" style="7" bestFit="1" customWidth="1"/>
    <col min="9" max="10" width="17.33203125" style="1" customWidth="1"/>
    <col min="11" max="16384" width="11.5" style="1"/>
  </cols>
  <sheetData>
    <row r="1" spans="1:10" ht="81" customHeight="1" thickBot="1">
      <c r="B1" s="53" t="s">
        <v>2</v>
      </c>
      <c r="C1" s="6" t="s">
        <v>3</v>
      </c>
      <c r="D1" s="45" t="s">
        <v>4</v>
      </c>
      <c r="E1" s="6" t="s">
        <v>5</v>
      </c>
      <c r="F1" s="45" t="s">
        <v>6</v>
      </c>
      <c r="G1" s="6" t="s">
        <v>8</v>
      </c>
      <c r="H1" s="42" t="s">
        <v>7</v>
      </c>
      <c r="I1" s="48"/>
      <c r="J1" s="109" t="s">
        <v>69</v>
      </c>
    </row>
    <row r="2" spans="1:10">
      <c r="A2" s="2" t="str">
        <f>Fiyat_hesaplayıcı!Q4</f>
        <v>-- Listeden seçiniz --</v>
      </c>
      <c r="B2" s="3">
        <v>0</v>
      </c>
      <c r="C2" s="4">
        <v>0</v>
      </c>
      <c r="D2" s="5">
        <v>0</v>
      </c>
      <c r="E2" s="4">
        <v>0</v>
      </c>
      <c r="F2" s="5">
        <v>0</v>
      </c>
      <c r="G2" s="3">
        <v>0</v>
      </c>
      <c r="H2" s="43" t="s">
        <v>0</v>
      </c>
      <c r="I2" s="48" t="s">
        <v>1</v>
      </c>
      <c r="J2" s="4"/>
    </row>
    <row r="3" spans="1:10">
      <c r="A3" s="49" t="s">
        <v>37</v>
      </c>
      <c r="B3" s="50">
        <v>190</v>
      </c>
      <c r="C3" s="51">
        <v>200</v>
      </c>
      <c r="D3" s="52">
        <v>210</v>
      </c>
      <c r="E3" s="51">
        <v>220</v>
      </c>
      <c r="F3" s="52">
        <v>360</v>
      </c>
      <c r="G3" s="51">
        <v>86.9</v>
      </c>
      <c r="H3" s="108"/>
      <c r="I3" s="54" t="s">
        <v>38</v>
      </c>
      <c r="J3" s="110" t="s">
        <v>70</v>
      </c>
    </row>
    <row r="4" spans="1:10">
      <c r="A4" s="49" t="s">
        <v>43</v>
      </c>
      <c r="B4" s="50">
        <v>155</v>
      </c>
      <c r="C4" s="51">
        <v>178</v>
      </c>
      <c r="D4" s="52">
        <v>186</v>
      </c>
      <c r="E4" s="51">
        <v>197</v>
      </c>
      <c r="F4" s="52">
        <v>475</v>
      </c>
      <c r="G4" s="51">
        <v>86.9</v>
      </c>
      <c r="H4" s="108"/>
      <c r="I4" s="54" t="s">
        <v>58</v>
      </c>
      <c r="J4" s="110" t="s">
        <v>70</v>
      </c>
    </row>
    <row r="5" spans="1:10">
      <c r="A5" s="49" t="s">
        <v>44</v>
      </c>
      <c r="B5" s="50">
        <v>179</v>
      </c>
      <c r="C5" s="51">
        <v>197</v>
      </c>
      <c r="D5" s="52">
        <v>208</v>
      </c>
      <c r="E5" s="51">
        <v>218</v>
      </c>
      <c r="F5" s="52">
        <v>695</v>
      </c>
      <c r="G5" s="51">
        <v>85.9</v>
      </c>
      <c r="H5" s="108"/>
      <c r="I5" s="54" t="s">
        <v>59</v>
      </c>
      <c r="J5" s="110" t="s">
        <v>70</v>
      </c>
    </row>
    <row r="6" spans="1:10" s="59" customFormat="1">
      <c r="A6" s="58" t="s">
        <v>9</v>
      </c>
      <c r="B6" s="60">
        <v>186</v>
      </c>
      <c r="C6" s="61">
        <v>198</v>
      </c>
      <c r="D6" s="62">
        <v>209</v>
      </c>
      <c r="E6" s="61">
        <v>216</v>
      </c>
      <c r="F6" s="62">
        <v>557</v>
      </c>
      <c r="G6" s="61">
        <v>85.9</v>
      </c>
      <c r="H6" s="108"/>
      <c r="I6" s="63" t="s">
        <v>10</v>
      </c>
      <c r="J6" s="110" t="s">
        <v>70</v>
      </c>
    </row>
    <row r="7" spans="1:10">
      <c r="A7" s="58" t="s">
        <v>45</v>
      </c>
      <c r="B7" s="60">
        <v>261</v>
      </c>
      <c r="C7" s="61">
        <v>293</v>
      </c>
      <c r="D7" s="62">
        <v>310</v>
      </c>
      <c r="E7" s="61">
        <v>327</v>
      </c>
      <c r="F7" s="62">
        <v>655</v>
      </c>
      <c r="G7" s="61">
        <v>86.9</v>
      </c>
      <c r="H7" s="108"/>
      <c r="I7" s="63" t="s">
        <v>60</v>
      </c>
      <c r="J7" s="110" t="s">
        <v>70</v>
      </c>
    </row>
    <row r="8" spans="1:10">
      <c r="A8" s="58" t="s">
        <v>46</v>
      </c>
      <c r="B8" s="60">
        <v>155</v>
      </c>
      <c r="C8" s="61">
        <v>161</v>
      </c>
      <c r="D8" s="62">
        <v>167</v>
      </c>
      <c r="E8" s="61">
        <v>173</v>
      </c>
      <c r="F8" s="62">
        <v>398</v>
      </c>
      <c r="G8" s="61">
        <v>69.900000000000006</v>
      </c>
      <c r="H8" s="108"/>
      <c r="I8" s="63" t="s">
        <v>39</v>
      </c>
      <c r="J8" s="110" t="s">
        <v>70</v>
      </c>
    </row>
    <row r="9" spans="1:10">
      <c r="A9" s="58" t="s">
        <v>47</v>
      </c>
      <c r="B9" s="60">
        <v>280</v>
      </c>
      <c r="C9" s="61">
        <v>298</v>
      </c>
      <c r="D9" s="62">
        <v>305</v>
      </c>
      <c r="E9" s="61">
        <v>310</v>
      </c>
      <c r="F9" s="62">
        <v>775</v>
      </c>
      <c r="G9" s="61">
        <v>88.5</v>
      </c>
      <c r="H9" s="108"/>
      <c r="I9" s="63" t="s">
        <v>61</v>
      </c>
      <c r="J9" s="110" t="s">
        <v>70</v>
      </c>
    </row>
    <row r="10" spans="1:10">
      <c r="A10" s="58" t="s">
        <v>48</v>
      </c>
      <c r="B10" s="60">
        <v>249</v>
      </c>
      <c r="C10" s="61">
        <v>275</v>
      </c>
      <c r="D10" s="62">
        <v>287</v>
      </c>
      <c r="E10" s="61">
        <v>299</v>
      </c>
      <c r="F10" s="62">
        <v>990</v>
      </c>
      <c r="G10" s="61">
        <v>86.9</v>
      </c>
      <c r="H10" s="108"/>
      <c r="I10" s="63" t="s">
        <v>40</v>
      </c>
      <c r="J10" s="110" t="s">
        <v>70</v>
      </c>
    </row>
    <row r="11" spans="1:10">
      <c r="A11" s="58" t="s">
        <v>41</v>
      </c>
      <c r="B11" s="60">
        <v>158</v>
      </c>
      <c r="C11" s="61">
        <v>181</v>
      </c>
      <c r="D11" s="62">
        <v>191</v>
      </c>
      <c r="E11" s="61">
        <v>199</v>
      </c>
      <c r="F11" s="62">
        <v>898</v>
      </c>
      <c r="G11" s="61">
        <v>85.9</v>
      </c>
      <c r="H11" s="108"/>
      <c r="I11" s="63" t="s">
        <v>42</v>
      </c>
      <c r="J11" s="110" t="s">
        <v>70</v>
      </c>
    </row>
    <row r="12" spans="1:10">
      <c r="A12" s="58" t="s">
        <v>49</v>
      </c>
      <c r="B12" s="60">
        <v>170</v>
      </c>
      <c r="C12" s="61">
        <v>199</v>
      </c>
      <c r="D12" s="62">
        <v>204</v>
      </c>
      <c r="E12" s="61">
        <v>213</v>
      </c>
      <c r="F12" s="62">
        <v>685</v>
      </c>
      <c r="G12" s="61">
        <v>88.5</v>
      </c>
      <c r="H12" s="108"/>
      <c r="I12" s="63" t="s">
        <v>62</v>
      </c>
      <c r="J12" s="110" t="s">
        <v>70</v>
      </c>
    </row>
    <row r="13" spans="1:10">
      <c r="A13" s="58" t="s">
        <v>50</v>
      </c>
      <c r="B13" s="60">
        <v>174</v>
      </c>
      <c r="C13" s="61">
        <v>189</v>
      </c>
      <c r="D13" s="62">
        <v>195</v>
      </c>
      <c r="E13" s="61">
        <v>205</v>
      </c>
      <c r="F13" s="62">
        <v>545</v>
      </c>
      <c r="G13" s="61">
        <v>86.9</v>
      </c>
      <c r="H13" s="108"/>
      <c r="I13" s="63" t="s">
        <v>63</v>
      </c>
      <c r="J13" s="110" t="s">
        <v>70</v>
      </c>
    </row>
    <row r="14" spans="1:10">
      <c r="A14" s="58" t="s">
        <v>51</v>
      </c>
      <c r="B14" s="60"/>
      <c r="C14" s="61"/>
      <c r="D14" s="62"/>
      <c r="E14" s="61"/>
      <c r="F14" s="62"/>
      <c r="G14" s="61"/>
      <c r="H14" s="108" t="s">
        <v>76</v>
      </c>
      <c r="I14" s="63" t="s">
        <v>64</v>
      </c>
      <c r="J14" s="110" t="s">
        <v>70</v>
      </c>
    </row>
    <row r="15" spans="1:10" s="59" customFormat="1">
      <c r="A15" s="58" t="s">
        <v>73</v>
      </c>
      <c r="B15" s="60"/>
      <c r="C15" s="61"/>
      <c r="D15" s="62"/>
      <c r="E15" s="61"/>
      <c r="F15" s="62"/>
      <c r="G15" s="61"/>
      <c r="H15" s="108" t="s">
        <v>74</v>
      </c>
      <c r="I15" s="63" t="s">
        <v>62</v>
      </c>
      <c r="J15" s="110" t="s">
        <v>70</v>
      </c>
    </row>
    <row r="16" spans="1:10">
      <c r="A16" s="49" t="s">
        <v>52</v>
      </c>
      <c r="B16" s="50">
        <v>174</v>
      </c>
      <c r="C16" s="50">
        <v>188</v>
      </c>
      <c r="D16" s="50">
        <v>195</v>
      </c>
      <c r="E16" s="51">
        <v>206</v>
      </c>
      <c r="F16" s="52">
        <v>669</v>
      </c>
      <c r="G16" s="51">
        <v>86.9</v>
      </c>
      <c r="H16" s="108"/>
      <c r="I16" s="54" t="s">
        <v>65</v>
      </c>
      <c r="J16" s="110" t="s">
        <v>70</v>
      </c>
    </row>
    <row r="17" spans="1:10">
      <c r="A17" s="49" t="s">
        <v>53</v>
      </c>
      <c r="B17" s="50">
        <v>165</v>
      </c>
      <c r="C17" s="51">
        <v>174</v>
      </c>
      <c r="D17" s="52">
        <v>180</v>
      </c>
      <c r="E17" s="51">
        <v>185</v>
      </c>
      <c r="F17" s="52">
        <v>330</v>
      </c>
      <c r="G17" s="51">
        <v>88.5</v>
      </c>
      <c r="H17" s="108"/>
      <c r="I17" s="54" t="s">
        <v>61</v>
      </c>
      <c r="J17" s="110" t="s">
        <v>70</v>
      </c>
    </row>
    <row r="18" spans="1:10">
      <c r="A18" s="49" t="s">
        <v>54</v>
      </c>
      <c r="B18" s="50">
        <v>210</v>
      </c>
      <c r="C18" s="50">
        <v>232</v>
      </c>
      <c r="D18" s="50">
        <v>253</v>
      </c>
      <c r="E18" s="50">
        <v>274</v>
      </c>
      <c r="F18" s="50">
        <v>745</v>
      </c>
      <c r="G18" s="50">
        <v>86.9</v>
      </c>
      <c r="H18" s="108"/>
      <c r="I18" s="63" t="s">
        <v>66</v>
      </c>
      <c r="J18" s="110" t="s">
        <v>70</v>
      </c>
    </row>
    <row r="19" spans="1:10">
      <c r="A19" s="8" t="s">
        <v>55</v>
      </c>
      <c r="B19" s="50">
        <v>262</v>
      </c>
      <c r="C19" s="50">
        <v>288.2</v>
      </c>
      <c r="D19" s="50">
        <v>301.3</v>
      </c>
      <c r="E19" s="50">
        <v>314.39999999999998</v>
      </c>
      <c r="F19" s="50">
        <v>240</v>
      </c>
      <c r="G19" s="50"/>
      <c r="H19" s="108"/>
      <c r="I19" s="63" t="s">
        <v>67</v>
      </c>
      <c r="J19" s="110" t="s">
        <v>70</v>
      </c>
    </row>
    <row r="20" spans="1:10">
      <c r="A20" s="58" t="s">
        <v>56</v>
      </c>
      <c r="B20" s="50">
        <v>109</v>
      </c>
      <c r="C20" s="50">
        <v>116</v>
      </c>
      <c r="D20" s="50">
        <v>121</v>
      </c>
      <c r="E20" s="50">
        <v>126</v>
      </c>
      <c r="F20" s="50">
        <v>380</v>
      </c>
      <c r="G20" s="50">
        <v>88.5</v>
      </c>
      <c r="H20" s="108" t="s">
        <v>75</v>
      </c>
      <c r="I20" s="63" t="s">
        <v>68</v>
      </c>
      <c r="J20" s="110" t="s">
        <v>70</v>
      </c>
    </row>
    <row r="21" spans="1:10">
      <c r="A21" s="58" t="s">
        <v>57</v>
      </c>
      <c r="B21" s="50">
        <v>153</v>
      </c>
      <c r="C21" s="50">
        <v>175</v>
      </c>
      <c r="D21" s="50">
        <v>184</v>
      </c>
      <c r="E21" s="50">
        <v>196</v>
      </c>
      <c r="F21" s="50">
        <v>475</v>
      </c>
      <c r="G21" s="50">
        <v>86.9</v>
      </c>
      <c r="H21" s="112"/>
      <c r="I21" s="63" t="s">
        <v>58</v>
      </c>
      <c r="J21" s="113" t="s">
        <v>70</v>
      </c>
    </row>
  </sheetData>
  <dataConsolidate/>
  <phoneticPr fontId="12" type="noConversion"/>
  <dataValidations count="1">
    <dataValidation type="decimal" allowBlank="1" showInputMessage="1" showErrorMessage="1" sqref="J3:J20 G4:G20 B4:E20">
      <formula1>0</formula1>
      <formula2>500</formula2>
    </dataValidation>
  </dataValidations>
  <pageMargins left="0.78740157499999996" right="0.78740157499999996" top="0.984251969" bottom="0.984251969" header="0.4921259845" footer="0.4921259845"/>
  <pageSetup paperSize="9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4B73BCD8AFF3408BF8C2AFF5BCCDF9" ma:contentTypeVersion="0" ma:contentTypeDescription="Create a new document." ma:contentTypeScope="" ma:versionID="417af49f2ca9870b744b81da32f60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6EF325-0C90-458B-925E-3986F42C87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8FA34E-B0E6-496E-928F-11D5EF451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Fiyat_hesaplayıcı</vt:lpstr>
      <vt:lpstr>Price list</vt:lpstr>
    </vt:vector>
  </TitlesOfParts>
  <Manager>703</Manager>
  <Company>NürnbergMesse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Messekalkulator</dc:title>
  <dc:creator>Tino Popp</dc:creator>
  <cp:lastModifiedBy>Emre YARDIMCI</cp:lastModifiedBy>
  <cp:lastPrinted>2015-02-19T12:01:28Z</cp:lastPrinted>
  <dcterms:created xsi:type="dcterms:W3CDTF">2004-08-02T14:06:46Z</dcterms:created>
  <dcterms:modified xsi:type="dcterms:W3CDTF">2017-02-17T12:04:59Z</dcterms:modified>
</cp:coreProperties>
</file>